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4-25 IFEB\3. M8. Gestió Financera (24-25)\3. UF3. FONTS FINANÇ I SELEC D'INV'\NF1. FINANÇ BCARI (24-25)\AE1. A CURT TERMINI (24-25)\"/>
    </mc:Choice>
  </mc:AlternateContent>
  <bookViews>
    <workbookView xWindow="0" yWindow="0" windowWidth="20490" windowHeight="7425"/>
  </bookViews>
  <sheets>
    <sheet name="Ex1" sheetId="1" r:id="rId1"/>
  </sheets>
  <calcPr calcId="162913"/>
</workbook>
</file>

<file path=xl/calcChain.xml><?xml version="1.0" encoding="utf-8"?>
<calcChain xmlns="http://schemas.openxmlformats.org/spreadsheetml/2006/main">
  <c r="E45" i="1" l="1"/>
  <c r="D45" i="1"/>
  <c r="E44" i="1"/>
  <c r="D38" i="1"/>
  <c r="G42" i="1"/>
  <c r="F42" i="1"/>
  <c r="E43" i="1"/>
  <c r="D34" i="1"/>
  <c r="F17" i="1" l="1"/>
  <c r="F16" i="1"/>
  <c r="E24" i="1" l="1"/>
  <c r="E25" i="1" s="1"/>
  <c r="E26" i="1" s="1"/>
  <c r="E27" i="1" s="1"/>
  <c r="E28" i="1" s="1"/>
  <c r="F19" i="1"/>
  <c r="F18" i="1"/>
  <c r="F20" i="1" s="1"/>
  <c r="D6" i="1" l="1"/>
  <c r="E6" i="1" s="1"/>
  <c r="F5" i="1"/>
  <c r="D5" i="1"/>
  <c r="G5" i="1" s="1"/>
  <c r="D4" i="1"/>
  <c r="F4" i="1" s="1"/>
  <c r="D8" i="1" l="1"/>
  <c r="F8" i="1"/>
  <c r="E11" i="1" l="1"/>
  <c r="E12" i="1" s="1"/>
  <c r="E13" i="1" s="1"/>
</calcChain>
</file>

<file path=xl/sharedStrings.xml><?xml version="1.0" encoding="utf-8"?>
<sst xmlns="http://schemas.openxmlformats.org/spreadsheetml/2006/main" count="62" uniqueCount="47">
  <si>
    <t>data</t>
  </si>
  <si>
    <t>saldo</t>
  </si>
  <si>
    <t>nre dies</t>
  </si>
  <si>
    <t>Números comercials NC (nre dies x saldo)</t>
  </si>
  <si>
    <t>Creditors</t>
  </si>
  <si>
    <t xml:space="preserve">Deutors </t>
  </si>
  <si>
    <t>Excedits</t>
  </si>
  <si>
    <t>Total</t>
  </si>
  <si>
    <t>Saldo mitjà disposat (NC / nre dies)</t>
  </si>
  <si>
    <t>Saldo mitjà no disposat (límit 10.000)</t>
  </si>
  <si>
    <t>Com NO DISPONIBILITAT (0,5%)</t>
  </si>
  <si>
    <t>Interessos deutors</t>
  </si>
  <si>
    <t>Interessos creditors</t>
  </si>
  <si>
    <t>Interessos d'excedits</t>
  </si>
  <si>
    <t>(NC excedits x 22%) / 360</t>
  </si>
  <si>
    <t>(NC deutors x 14%) / 360</t>
  </si>
  <si>
    <t>(NC creditors x 1%) / 360</t>
  </si>
  <si>
    <t>interessos bruts</t>
  </si>
  <si>
    <t>ret 19%</t>
  </si>
  <si>
    <t>interessos nets</t>
  </si>
  <si>
    <t>05.02.25</t>
  </si>
  <si>
    <t>concepte</t>
  </si>
  <si>
    <t>import</t>
  </si>
  <si>
    <t>liq c.crèdit.Int deutors</t>
  </si>
  <si>
    <t>saldo anterior</t>
  </si>
  <si>
    <t>liq c.crèdit.Int excedits</t>
  </si>
  <si>
    <t>liq int creditors</t>
  </si>
  <si>
    <t>Com no disponibilitat</t>
  </si>
  <si>
    <t>10.000 - 6.285,71</t>
  </si>
  <si>
    <t>220.000 / 35</t>
  </si>
  <si>
    <t>3.714,29 x 0,50%</t>
  </si>
  <si>
    <t>LIQUIDACIÓ PERÍODE DEL COMPTE DE CRÈDIT (05.feb.25)</t>
  </si>
  <si>
    <t>Comissió per no disponibilitat</t>
  </si>
  <si>
    <t>Saldo mitjà utilitzat (05.feb - 05.maig)</t>
  </si>
  <si>
    <t>Saldo mitjà no disposat (05.feb - 05.maig)</t>
  </si>
  <si>
    <t>10.000 x 0,5% = 50 € comissió no disponibilitat del trimestre</t>
  </si>
  <si>
    <t>Liq. Comissió no disp</t>
  </si>
  <si>
    <t>Interessos</t>
  </si>
  <si>
    <t>Int creditors</t>
  </si>
  <si>
    <t>dies</t>
  </si>
  <si>
    <t>NC = saldo x nre dies</t>
  </si>
  <si>
    <t>834,87 x 89</t>
  </si>
  <si>
    <t>Int creditors = (NC creditors x 1%) / 360</t>
  </si>
  <si>
    <t xml:space="preserve">Int creditors = 74.303,43 x 1% / 360 = </t>
  </si>
  <si>
    <t>int al n/f</t>
  </si>
  <si>
    <t>Ret 19% s/2,06</t>
  </si>
  <si>
    <t>Suposem que durant el proper trimestre no es fa servir el compte de crèdit (05.feb - 05.maig)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</si>
</sst>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"/>
  </numFmts>
  <fonts count="9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0"/>
      <color rgb="FFFF0000"/>
      <name val="Arial"/>
      <family val="2"/>
      <scheme val="minor"/>
    </font>
    <font>
      <sz val="10"/>
      <name val="Arial"/>
      <family val="2"/>
    </font>
    <font>
      <sz val="10"/>
      <color rgb="FF000000"/>
      <name val="Arial"/>
      <family val="2"/>
      <scheme val="minor"/>
    </font>
    <font>
      <i/>
      <sz val="8"/>
      <color rgb="FF002060"/>
      <name val="Arial"/>
      <family val="2"/>
      <scheme val="minor"/>
    </font>
    <font>
      <i/>
      <sz val="10"/>
      <color rgb="FF00206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rgb="FF00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 applyFont="1" applyAlignment="1"/>
    <xf numFmtId="0" fontId="4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164" fontId="1" fillId="0" borderId="1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" fontId="1" fillId="0" borderId="14" xfId="0" applyNumberFormat="1" applyFont="1" applyBorder="1" applyAlignment="1">
      <alignment horizontal="center" vertical="center"/>
    </xf>
    <xf numFmtId="4" fontId="1" fillId="0" borderId="10" xfId="0" applyNumberFormat="1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1" fillId="0" borderId="16" xfId="0" applyNumberFormat="1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" fontId="1" fillId="0" borderId="17" xfId="0" applyNumberFormat="1" applyFont="1" applyBorder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4" fontId="0" fillId="0" borderId="0" xfId="0" applyNumberFormat="1" applyFont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4" fontId="1" fillId="0" borderId="0" xfId="0" applyNumberFormat="1" applyFont="1" applyAlignment="1">
      <alignment vertical="center"/>
    </xf>
    <xf numFmtId="0" fontId="5" fillId="3" borderId="0" xfId="0" quotePrefix="1" applyFont="1" applyFill="1" applyAlignment="1">
      <alignment vertical="center"/>
    </xf>
    <xf numFmtId="2" fontId="1" fillId="4" borderId="0" xfId="0" applyNumberFormat="1" applyFont="1" applyFill="1" applyAlignment="1">
      <alignment vertical="center"/>
    </xf>
    <xf numFmtId="0" fontId="0" fillId="0" borderId="0" xfId="0" quotePrefix="1" applyFont="1" applyAlignment="1">
      <alignment vertical="center"/>
    </xf>
    <xf numFmtId="2" fontId="0" fillId="4" borderId="0" xfId="0" applyNumberFormat="1" applyFont="1" applyFill="1" applyAlignment="1">
      <alignment vertical="center"/>
    </xf>
    <xf numFmtId="2" fontId="0" fillId="0" borderId="0" xfId="0" applyNumberFormat="1" applyFont="1" applyAlignment="1">
      <alignment vertical="center"/>
    </xf>
    <xf numFmtId="0" fontId="0" fillId="4" borderId="0" xfId="0" applyFont="1" applyFill="1" applyAlignment="1">
      <alignment vertical="center"/>
    </xf>
    <xf numFmtId="4" fontId="0" fillId="4" borderId="0" xfId="0" applyNumberFormat="1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4" fontId="0" fillId="0" borderId="0" xfId="0" applyNumberFormat="1" applyFont="1" applyFill="1" applyAlignment="1">
      <alignment vertical="center"/>
    </xf>
    <xf numFmtId="4" fontId="0" fillId="0" borderId="0" xfId="0" applyNumberFormat="1" applyFont="1" applyAlignment="1">
      <alignment vertical="center"/>
    </xf>
    <xf numFmtId="0" fontId="0" fillId="5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2" fontId="0" fillId="5" borderId="0" xfId="0" applyNumberFormat="1" applyFont="1" applyFill="1" applyAlignment="1">
      <alignment vertical="center"/>
    </xf>
    <xf numFmtId="4" fontId="0" fillId="5" borderId="0" xfId="0" applyNumberFormat="1" applyFont="1" applyFill="1" applyAlignment="1">
      <alignment vertical="center"/>
    </xf>
    <xf numFmtId="14" fontId="4" fillId="4" borderId="0" xfId="0" applyNumberFormat="1" applyFont="1" applyFill="1" applyAlignment="1">
      <alignment vertical="center"/>
    </xf>
    <xf numFmtId="0" fontId="6" fillId="5" borderId="0" xfId="0" applyFont="1" applyFill="1" applyAlignment="1">
      <alignment horizontal="center" vertical="center"/>
    </xf>
    <xf numFmtId="14" fontId="4" fillId="0" borderId="0" xfId="0" applyNumberFormat="1" applyFont="1" applyFill="1" applyAlignment="1">
      <alignment vertical="center"/>
    </xf>
    <xf numFmtId="2" fontId="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14" fontId="0" fillId="0" borderId="0" xfId="0" applyNumberFormat="1" applyFont="1" applyAlignment="1">
      <alignment vertical="center"/>
    </xf>
    <xf numFmtId="0" fontId="2" fillId="5" borderId="0" xfId="0" applyFont="1" applyFill="1" applyAlignment="1">
      <alignment vertical="center"/>
    </xf>
    <xf numFmtId="0" fontId="1" fillId="5" borderId="0" xfId="0" applyFont="1" applyFill="1" applyAlignment="1">
      <alignment horizontal="center" vertical="center"/>
    </xf>
    <xf numFmtId="4" fontId="0" fillId="5" borderId="0" xfId="0" applyNumberFormat="1" applyFont="1" applyFill="1" applyAlignment="1">
      <alignment horizontal="center" vertical="center"/>
    </xf>
    <xf numFmtId="4" fontId="1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7" fillId="5" borderId="0" xfId="0" applyFont="1" applyFill="1" applyAlignment="1">
      <alignment vertical="center"/>
    </xf>
    <xf numFmtId="0" fontId="2" fillId="2" borderId="1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vertical="center"/>
    </xf>
    <xf numFmtId="0" fontId="2" fillId="3" borderId="24" xfId="0" applyFont="1" applyFill="1" applyBorder="1" applyAlignment="1">
      <alignment vertical="center"/>
    </xf>
    <xf numFmtId="0" fontId="2" fillId="3" borderId="2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2:H45"/>
  <sheetViews>
    <sheetView tabSelected="1" topLeftCell="A28" zoomScale="180" zoomScaleNormal="180" workbookViewId="0">
      <selection activeCell="G58" sqref="G58"/>
    </sheetView>
  </sheetViews>
  <sheetFormatPr defaultColWidth="12.5703125" defaultRowHeight="15.75" customHeight="1" x14ac:dyDescent="0.2"/>
  <cols>
    <col min="1" max="1" width="3.5703125" style="2" customWidth="1"/>
    <col min="2" max="2" width="12.5703125" style="2"/>
    <col min="3" max="3" width="19.140625" style="2" bestFit="1" customWidth="1"/>
    <col min="4" max="5" width="12.5703125" style="2"/>
    <col min="6" max="6" width="14.140625" style="2" bestFit="1" customWidth="1"/>
    <col min="7" max="7" width="15.28515625" style="2" customWidth="1"/>
    <col min="8" max="16384" width="12.5703125" style="2"/>
  </cols>
  <sheetData>
    <row r="2" spans="1:7" ht="12.75" x14ac:dyDescent="0.2">
      <c r="A2" s="5"/>
      <c r="B2" s="6" t="s">
        <v>0</v>
      </c>
      <c r="C2" s="7" t="s">
        <v>1</v>
      </c>
      <c r="D2" s="7" t="s">
        <v>2</v>
      </c>
      <c r="E2" s="64" t="s">
        <v>3</v>
      </c>
      <c r="F2" s="65"/>
      <c r="G2" s="66"/>
    </row>
    <row r="3" spans="1:7" ht="12.75" x14ac:dyDescent="0.2">
      <c r="A3" s="8"/>
      <c r="B3" s="9"/>
      <c r="C3" s="10"/>
      <c r="D3" s="10"/>
      <c r="E3" s="11" t="s">
        <v>4</v>
      </c>
      <c r="F3" s="12" t="s">
        <v>5</v>
      </c>
      <c r="G3" s="13" t="s">
        <v>6</v>
      </c>
    </row>
    <row r="4" spans="1:7" ht="12.75" x14ac:dyDescent="0.2">
      <c r="A4" s="14"/>
      <c r="B4" s="15">
        <v>45658</v>
      </c>
      <c r="C4" s="16">
        <v>-2000</v>
      </c>
      <c r="D4" s="17">
        <f t="shared" ref="D4:D6" si="0">B5-B4</f>
        <v>10</v>
      </c>
      <c r="E4" s="18"/>
      <c r="F4" s="19">
        <f>C4*D4</f>
        <v>-20000</v>
      </c>
      <c r="G4" s="20"/>
    </row>
    <row r="5" spans="1:7" ht="12.75" x14ac:dyDescent="0.2">
      <c r="A5" s="14"/>
      <c r="B5" s="21">
        <v>45668</v>
      </c>
      <c r="C5" s="22">
        <v>-15000</v>
      </c>
      <c r="D5" s="5">
        <f t="shared" si="0"/>
        <v>20</v>
      </c>
      <c r="E5" s="23"/>
      <c r="F5" s="24">
        <f>-10000*20</f>
        <v>-200000</v>
      </c>
      <c r="G5" s="25">
        <f>-5000*D5</f>
        <v>-100000</v>
      </c>
    </row>
    <row r="6" spans="1:7" ht="12.75" x14ac:dyDescent="0.2">
      <c r="A6" s="14"/>
      <c r="B6" s="21">
        <v>45688</v>
      </c>
      <c r="C6" s="22">
        <v>1000</v>
      </c>
      <c r="D6" s="5">
        <f t="shared" si="0"/>
        <v>5</v>
      </c>
      <c r="E6" s="23">
        <f>C6*D6</f>
        <v>5000</v>
      </c>
      <c r="F6" s="24"/>
      <c r="G6" s="25"/>
    </row>
    <row r="7" spans="1:7" ht="12.75" x14ac:dyDescent="0.2">
      <c r="A7" s="14"/>
      <c r="B7" s="26">
        <v>45693</v>
      </c>
      <c r="C7" s="27"/>
      <c r="D7" s="28"/>
      <c r="E7" s="29"/>
      <c r="F7" s="30"/>
      <c r="G7" s="31"/>
    </row>
    <row r="8" spans="1:7" ht="12.75" x14ac:dyDescent="0.2">
      <c r="B8" s="32" t="s">
        <v>7</v>
      </c>
      <c r="D8" s="5">
        <f>SUM(D4:D6)</f>
        <v>35</v>
      </c>
      <c r="E8" s="33">
        <v>5000</v>
      </c>
      <c r="F8" s="22">
        <f>SUM(F4:F6)</f>
        <v>-220000</v>
      </c>
      <c r="G8" s="33">
        <v>-100000</v>
      </c>
    </row>
    <row r="9" spans="1:7" ht="12.75" x14ac:dyDescent="0.2">
      <c r="B9" s="32"/>
      <c r="D9" s="5"/>
      <c r="E9" s="33"/>
      <c r="F9" s="22"/>
      <c r="G9" s="33"/>
    </row>
    <row r="10" spans="1:7" ht="12.75" x14ac:dyDescent="0.2">
      <c r="A10" s="34"/>
      <c r="B10" s="62" t="s">
        <v>32</v>
      </c>
      <c r="C10" s="48"/>
      <c r="D10" s="59"/>
      <c r="E10" s="60"/>
      <c r="F10" s="61"/>
      <c r="G10" s="60"/>
    </row>
    <row r="11" spans="1:7" ht="12.75" x14ac:dyDescent="0.2">
      <c r="A11" s="34"/>
      <c r="B11" s="35" t="s">
        <v>8</v>
      </c>
      <c r="E11" s="36">
        <f>F8/D8</f>
        <v>-6285.7142857142853</v>
      </c>
      <c r="F11" s="37" t="s">
        <v>29</v>
      </c>
    </row>
    <row r="12" spans="1:7" ht="12.75" x14ac:dyDescent="0.2">
      <c r="A12" s="34"/>
      <c r="B12" s="35" t="s">
        <v>9</v>
      </c>
      <c r="E12" s="36">
        <f>-10000-E11</f>
        <v>-3714.2857142857147</v>
      </c>
      <c r="F12" s="37" t="s">
        <v>28</v>
      </c>
    </row>
    <row r="13" spans="1:7" ht="12.75" x14ac:dyDescent="0.2">
      <c r="A13" s="34"/>
      <c r="B13" s="35" t="s">
        <v>10</v>
      </c>
      <c r="E13" s="38">
        <f>E12*0.005*(-1)</f>
        <v>18.571428571428573</v>
      </c>
      <c r="F13" s="37" t="s">
        <v>30</v>
      </c>
    </row>
    <row r="14" spans="1:7" ht="15.75" customHeight="1" x14ac:dyDescent="0.2">
      <c r="A14" s="34"/>
      <c r="B14" s="34"/>
    </row>
    <row r="15" spans="1:7" ht="15.75" customHeight="1" x14ac:dyDescent="0.2">
      <c r="A15" s="34"/>
      <c r="B15" s="62" t="s">
        <v>31</v>
      </c>
      <c r="C15" s="58"/>
      <c r="D15" s="58"/>
      <c r="E15" s="58"/>
      <c r="F15" s="58"/>
      <c r="G15" s="58"/>
    </row>
    <row r="16" spans="1:7" ht="15.75" customHeight="1" x14ac:dyDescent="0.2">
      <c r="A16" s="34"/>
      <c r="B16" s="35" t="s">
        <v>11</v>
      </c>
      <c r="D16" s="39" t="s">
        <v>15</v>
      </c>
      <c r="F16" s="40">
        <f>(-220000*0.14)/360</f>
        <v>-85.555555555555571</v>
      </c>
    </row>
    <row r="17" spans="1:7" ht="15.75" customHeight="1" x14ac:dyDescent="0.2">
      <c r="A17" s="34"/>
      <c r="B17" s="35" t="s">
        <v>13</v>
      </c>
      <c r="D17" s="39" t="s">
        <v>14</v>
      </c>
      <c r="F17" s="40">
        <f>-100000*0.22/360</f>
        <v>-61.111111111111114</v>
      </c>
    </row>
    <row r="18" spans="1:7" ht="15.75" customHeight="1" x14ac:dyDescent="0.2">
      <c r="A18" s="34"/>
      <c r="B18" s="35" t="s">
        <v>12</v>
      </c>
      <c r="D18" s="39" t="s">
        <v>16</v>
      </c>
      <c r="F18" s="41">
        <f>5000*0.01/360</f>
        <v>0.1388888888888889</v>
      </c>
      <c r="G18" s="2" t="s">
        <v>17</v>
      </c>
    </row>
    <row r="19" spans="1:7" ht="15.75" customHeight="1" x14ac:dyDescent="0.2">
      <c r="A19" s="34"/>
      <c r="B19" s="34"/>
      <c r="F19" s="41">
        <f>-0.14*0.19</f>
        <v>-2.6600000000000002E-2</v>
      </c>
      <c r="G19" s="2" t="s">
        <v>18</v>
      </c>
    </row>
    <row r="20" spans="1:7" ht="15.75" customHeight="1" x14ac:dyDescent="0.2">
      <c r="A20" s="34"/>
      <c r="B20" s="34"/>
      <c r="F20" s="41">
        <f>F18+F19</f>
        <v>0.1122888888888889</v>
      </c>
      <c r="G20" s="2" t="s">
        <v>19</v>
      </c>
    </row>
    <row r="21" spans="1:7" ht="15.75" customHeight="1" x14ac:dyDescent="0.2">
      <c r="A21" s="34"/>
      <c r="B21" s="35"/>
    </row>
    <row r="22" spans="1:7" ht="15.75" customHeight="1" x14ac:dyDescent="0.2">
      <c r="A22" s="34"/>
      <c r="B22" s="34" t="s">
        <v>0</v>
      </c>
      <c r="C22" s="2" t="s">
        <v>21</v>
      </c>
      <c r="D22" s="2" t="s">
        <v>22</v>
      </c>
      <c r="E22" s="2" t="s">
        <v>1</v>
      </c>
    </row>
    <row r="23" spans="1:7" ht="15.75" customHeight="1" x14ac:dyDescent="0.2">
      <c r="A23" s="34"/>
      <c r="B23" s="42" t="s">
        <v>20</v>
      </c>
      <c r="C23" s="42" t="s">
        <v>24</v>
      </c>
      <c r="D23" s="42"/>
      <c r="E23" s="43">
        <v>1000</v>
      </c>
    </row>
    <row r="24" spans="1:7" ht="15.75" customHeight="1" x14ac:dyDescent="0.2">
      <c r="A24" s="34"/>
      <c r="B24" s="44" t="s">
        <v>20</v>
      </c>
      <c r="C24" s="44" t="s">
        <v>27</v>
      </c>
      <c r="D24" s="42">
        <v>-18.57</v>
      </c>
      <c r="E24" s="43">
        <f>E23+D24</f>
        <v>981.43</v>
      </c>
      <c r="G24" s="39"/>
    </row>
    <row r="25" spans="1:7" ht="15.75" customHeight="1" x14ac:dyDescent="0.2">
      <c r="B25" s="42" t="s">
        <v>20</v>
      </c>
      <c r="C25" s="42" t="s">
        <v>23</v>
      </c>
      <c r="D25" s="42">
        <v>-85.56</v>
      </c>
      <c r="E25" s="43">
        <f t="shared" ref="E25:E28" si="1">E24+D25</f>
        <v>895.86999999999989</v>
      </c>
    </row>
    <row r="26" spans="1:7" ht="15.75" customHeight="1" x14ac:dyDescent="0.2">
      <c r="B26" s="44" t="s">
        <v>20</v>
      </c>
      <c r="C26" s="44" t="s">
        <v>25</v>
      </c>
      <c r="D26" s="42">
        <v>-61.11</v>
      </c>
      <c r="E26" s="43">
        <f t="shared" si="1"/>
        <v>834.75999999999988</v>
      </c>
    </row>
    <row r="27" spans="1:7" ht="15.75" customHeight="1" x14ac:dyDescent="0.2">
      <c r="B27" s="44" t="s">
        <v>20</v>
      </c>
      <c r="C27" s="44" t="s">
        <v>26</v>
      </c>
      <c r="D27" s="42">
        <v>0.14000000000000001</v>
      </c>
      <c r="E27" s="43">
        <f t="shared" si="1"/>
        <v>834.89999999999986</v>
      </c>
      <c r="G27" s="39"/>
    </row>
    <row r="28" spans="1:7" ht="15.75" customHeight="1" x14ac:dyDescent="0.2">
      <c r="B28" s="42" t="s">
        <v>20</v>
      </c>
      <c r="C28" s="44" t="s">
        <v>18</v>
      </c>
      <c r="D28" s="42">
        <v>-0.03</v>
      </c>
      <c r="E28" s="43">
        <f t="shared" si="1"/>
        <v>834.86999999999989</v>
      </c>
    </row>
    <row r="29" spans="1:7" ht="15.75" customHeight="1" x14ac:dyDescent="0.2">
      <c r="B29" s="34"/>
      <c r="C29" s="45"/>
      <c r="D29" s="34"/>
      <c r="E29" s="46"/>
    </row>
    <row r="30" spans="1:7" ht="15.75" customHeight="1" x14ac:dyDescent="0.2">
      <c r="B30" s="45" t="s">
        <v>46</v>
      </c>
      <c r="C30" s="1"/>
      <c r="D30" s="41"/>
      <c r="E30" s="47"/>
    </row>
    <row r="31" spans="1:7" ht="15.75" customHeight="1" x14ac:dyDescent="0.2">
      <c r="B31" s="34"/>
      <c r="C31" s="1"/>
      <c r="D31" s="41"/>
      <c r="E31" s="47"/>
    </row>
    <row r="32" spans="1:7" ht="15.75" customHeight="1" x14ac:dyDescent="0.2">
      <c r="B32" s="63" t="s">
        <v>32</v>
      </c>
      <c r="C32" s="49"/>
      <c r="D32" s="50"/>
      <c r="E32" s="51"/>
      <c r="F32" s="48"/>
      <c r="G32" s="48"/>
    </row>
    <row r="33" spans="2:8" ht="15.75" customHeight="1" x14ac:dyDescent="0.2">
      <c r="B33" s="34" t="s">
        <v>33</v>
      </c>
      <c r="C33" s="1"/>
      <c r="D33" s="41">
        <v>0</v>
      </c>
      <c r="E33" s="47"/>
    </row>
    <row r="34" spans="2:8" ht="15.75" customHeight="1" x14ac:dyDescent="0.2">
      <c r="B34" s="34" t="s">
        <v>34</v>
      </c>
      <c r="C34" s="1"/>
      <c r="D34" s="41">
        <f>10000-0</f>
        <v>10000</v>
      </c>
      <c r="E34" s="47"/>
    </row>
    <row r="35" spans="2:8" ht="15.75" customHeight="1" x14ac:dyDescent="0.2">
      <c r="B35" s="45" t="s">
        <v>35</v>
      </c>
      <c r="C35" s="1"/>
      <c r="D35" s="41"/>
      <c r="E35" s="47"/>
    </row>
    <row r="36" spans="2:8" ht="15.75" customHeight="1" x14ac:dyDescent="0.2">
      <c r="B36" s="63" t="s">
        <v>37</v>
      </c>
      <c r="C36" s="49"/>
      <c r="D36" s="50"/>
      <c r="E36" s="51"/>
      <c r="F36" s="48"/>
      <c r="G36" s="48"/>
    </row>
    <row r="37" spans="2:8" ht="15.75" customHeight="1" x14ac:dyDescent="0.2">
      <c r="B37" s="45" t="s">
        <v>42</v>
      </c>
      <c r="C37" s="1"/>
      <c r="D37" s="41"/>
      <c r="E37" s="47"/>
    </row>
    <row r="38" spans="2:8" ht="15.75" customHeight="1" x14ac:dyDescent="0.2">
      <c r="B38" s="45" t="s">
        <v>43</v>
      </c>
      <c r="C38" s="1"/>
      <c r="D38" s="55">
        <f>G42*0.01/360</f>
        <v>2.0639841666666672</v>
      </c>
      <c r="E38" s="56" t="s">
        <v>44</v>
      </c>
    </row>
    <row r="39" spans="2:8" ht="15.75" customHeight="1" x14ac:dyDescent="0.2">
      <c r="B39" s="67" t="s">
        <v>0</v>
      </c>
      <c r="C39" s="68" t="s">
        <v>21</v>
      </c>
      <c r="D39" s="68" t="s">
        <v>22</v>
      </c>
      <c r="E39" s="68" t="s">
        <v>1</v>
      </c>
      <c r="F39" s="74"/>
      <c r="G39" s="68" t="s">
        <v>40</v>
      </c>
      <c r="H39" s="69"/>
    </row>
    <row r="40" spans="2:8" ht="15.75" customHeight="1" x14ac:dyDescent="0.2">
      <c r="B40" s="70"/>
      <c r="C40" s="71"/>
      <c r="D40" s="71"/>
      <c r="E40" s="71"/>
      <c r="F40" s="75" t="s">
        <v>39</v>
      </c>
      <c r="G40" s="72" t="s">
        <v>4</v>
      </c>
      <c r="H40" s="73"/>
    </row>
    <row r="41" spans="2:8" ht="15.75" customHeight="1" x14ac:dyDescent="0.2">
      <c r="B41" s="34"/>
      <c r="F41" s="3"/>
      <c r="G41" s="3"/>
    </row>
    <row r="42" spans="2:8" ht="15.75" customHeight="1" x14ac:dyDescent="0.2">
      <c r="B42" s="52">
        <v>45693</v>
      </c>
      <c r="C42" s="42" t="s">
        <v>24</v>
      </c>
      <c r="D42" s="42"/>
      <c r="E42" s="43">
        <v>834.87</v>
      </c>
      <c r="F42" s="4">
        <f>B43-B42</f>
        <v>89</v>
      </c>
      <c r="G42" s="47">
        <f>E42*F42</f>
        <v>74303.430000000008</v>
      </c>
      <c r="H42" s="53" t="s">
        <v>41</v>
      </c>
    </row>
    <row r="43" spans="2:8" ht="15.75" customHeight="1" x14ac:dyDescent="0.2">
      <c r="B43" s="54">
        <v>45782</v>
      </c>
      <c r="C43" s="1" t="s">
        <v>36</v>
      </c>
      <c r="D43" s="41">
        <v>-50</v>
      </c>
      <c r="E43" s="47">
        <f>E42+D43</f>
        <v>784.87</v>
      </c>
      <c r="F43" s="4"/>
    </row>
    <row r="44" spans="2:8" ht="15.75" customHeight="1" x14ac:dyDescent="0.2">
      <c r="B44" s="57">
        <v>45782</v>
      </c>
      <c r="C44" s="1" t="s">
        <v>38</v>
      </c>
      <c r="D44" s="2">
        <v>2.06</v>
      </c>
      <c r="E44" s="47">
        <f>E43+D44</f>
        <v>786.93</v>
      </c>
    </row>
    <row r="45" spans="2:8" ht="15.75" customHeight="1" x14ac:dyDescent="0.2">
      <c r="B45" s="57">
        <v>45782</v>
      </c>
      <c r="C45" s="1" t="s">
        <v>45</v>
      </c>
      <c r="D45" s="41">
        <f>-D44*0.19</f>
        <v>-0.39140000000000003</v>
      </c>
      <c r="E45" s="47">
        <f>E44+D45</f>
        <v>786.53859999999997</v>
      </c>
    </row>
  </sheetData>
  <mergeCells count="6">
    <mergeCell ref="E2:G2"/>
    <mergeCell ref="G39:H39"/>
    <mergeCell ref="B39:B40"/>
    <mergeCell ref="C39:C40"/>
    <mergeCell ref="D39:D40"/>
    <mergeCell ref="E39:E4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Ex1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ANPESA One Drive</dc:creator>
  <cp:lastModifiedBy>Prof</cp:lastModifiedBy>
  <dcterms:created xsi:type="dcterms:W3CDTF">2024-11-25T10:44:04Z</dcterms:created>
  <dcterms:modified xsi:type="dcterms:W3CDTF">2024-11-28T16:24:38Z</dcterms:modified>
</cp:coreProperties>
</file>